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015" windowHeight="810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<sst xmlns="http://schemas.openxmlformats.org/spreadsheetml/2006/main" count="209" uniqueCount="153">
  <si>
    <t>Код бюджетной классификации РФ</t>
  </si>
  <si>
    <t>Наименование</t>
  </si>
  <si>
    <t>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</si>
  <si>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</si>
  <si>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</si>
  <si>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</si>
  <si>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Прочие неналоговые доходы бюджетов поселений</t>
  </si>
  <si>
    <t>403 202 01001 10 0000 151</t>
  </si>
  <si>
    <t>403 202 01003 10 0000 151</t>
  </si>
  <si>
    <t>403 202 04012 10 0000 151</t>
  </si>
  <si>
    <t>Итого</t>
  </si>
  <si>
    <t>Верно: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</si>
  <si>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</si>
  <si>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</t>
  </si>
  <si>
    <t>Доходы-всего</t>
  </si>
  <si>
    <t>Налоговые и неналоговые доходы</t>
  </si>
  <si>
    <t>Налог на имущество физических лиц, взимаемых по ставке,  применяемой к объекту налогообложения расположенному в границах поселения.</t>
  </si>
  <si>
    <t>Невыясненные поступления, зачисленные в бюджет поселении.</t>
  </si>
  <si>
    <t>Дотация бюджетам поселении на выравнивание бюджетной обеспеченности</t>
  </si>
  <si>
    <t>Дотации бюджетам  поселении на поддержку мер по обеспечению сбалансированности бюджета</t>
  </si>
  <si>
    <t>Прочие субсидии бюджетам поселении</t>
  </si>
  <si>
    <t>Субвенции бюджетам поселении на осуществление первичного воинского учета на территории где отсутствует военные комиссариаты.</t>
  </si>
  <si>
    <t>000 0 00 00000 00 0000 000</t>
  </si>
  <si>
    <t>182 1 01 00000 00 0000 000</t>
  </si>
  <si>
    <t>182 1 01 02021 01 0000 110</t>
  </si>
  <si>
    <t>182 1 01 02022 01 0000 110</t>
  </si>
  <si>
    <t xml:space="preserve">     182 1 05 00000 00 0000 000</t>
  </si>
  <si>
    <t>182 105 03010 01 0000 110</t>
  </si>
  <si>
    <t>182 105 03020 01 0000 110</t>
  </si>
  <si>
    <t>Налоги на имущество</t>
  </si>
  <si>
    <t xml:space="preserve">182 1 06 00000 00 0000 110 </t>
  </si>
  <si>
    <t>182 106 01030 10 0000 110</t>
  </si>
  <si>
    <t>182 1 06 06013 10 1000 110</t>
  </si>
  <si>
    <t>182 106 0623 10 1000 110</t>
  </si>
  <si>
    <t>182 1 08 04020 01 1000 110</t>
  </si>
  <si>
    <t>182 1 09 04050 10 1000 110</t>
  </si>
  <si>
    <t>Доходы от использования имущества, находящегося в муниципальной собственности</t>
  </si>
  <si>
    <t>403 1 11 00000 10 0000 120</t>
  </si>
  <si>
    <t>Доходы, получаемые в виде арендной платы за земли.</t>
  </si>
  <si>
    <t>403 1 11 05010 10 1000 120</t>
  </si>
  <si>
    <t>Доходы от сдачи в аренду  имущества находящихся в ведении органов управления поселения (за исключением имущества АУ)</t>
  </si>
  <si>
    <t>403 1 11 05035 10 1000 120</t>
  </si>
  <si>
    <t>Доходы от оказания платных услуг</t>
  </si>
  <si>
    <t>403 1 13 00000 00 0000 000</t>
  </si>
  <si>
    <t>Прочие доходы от оказания платных услуг</t>
  </si>
  <si>
    <t xml:space="preserve">403 1 13 03050 10 1000 130 </t>
  </si>
  <si>
    <t>403 1 17 00000 00 0000 000</t>
  </si>
  <si>
    <t>403 1 17 01050 10 0000 180</t>
  </si>
  <si>
    <t>403 1 17 05050 10 0000 180</t>
  </si>
  <si>
    <t xml:space="preserve">Прочие неналоговые доходы </t>
  </si>
  <si>
    <t>Безвозмездные поступления</t>
  </si>
  <si>
    <t>403 2 00 00000 00 0000 000</t>
  </si>
  <si>
    <t>403 2 02 02999 10 000 151</t>
  </si>
  <si>
    <t>403 2 030154 10 0000 151</t>
  </si>
  <si>
    <t>Межбюджетные трансферты</t>
  </si>
  <si>
    <t>Возврат остатков субсидий, субвенций и иных межбюджетных трансфертов</t>
  </si>
  <si>
    <t>403 2 19 05000 10 0000 151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</si>
  <si>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</si>
  <si>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
Земельный налог ( по обязательствам, возникшим до 01.01.2006)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</si>
  <si>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</si>
  <si>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Государстивенная пошлина за совершение нотариальных действий ОМСУ</t>
  </si>
  <si>
    <t>уточненые плановые назначения на 2011г.</t>
  </si>
  <si>
    <t>Задолженность и перерасчеты по отмененным налогам</t>
  </si>
  <si>
    <t xml:space="preserve">                                                                                                                  (руб.)</t>
  </si>
  <si>
    <t>Приложение №1</t>
  </si>
  <si>
    <t xml:space="preserve">                                                           </t>
  </si>
  <si>
    <t>Функционирование высшего должностного лица субъекта РФ и органа местного самоуправления</t>
  </si>
  <si>
    <t xml:space="preserve">Оплата труда и начисление на оплату труда </t>
  </si>
  <si>
    <t>403 01 02 0020300 500</t>
  </si>
  <si>
    <t>Заработная плата</t>
  </si>
  <si>
    <t>403 01 02 0020300 500</t>
  </si>
  <si>
    <t>Начисления на оплату труда</t>
  </si>
  <si>
    <t>Другие общегосударственные вопросы</t>
  </si>
  <si>
    <t>403 01 13 0020400 500</t>
  </si>
  <si>
    <t xml:space="preserve">Прочие выплаты </t>
  </si>
  <si>
    <t>Приобретение услуг</t>
  </si>
  <si>
    <t>Услуги связи</t>
  </si>
  <si>
    <t>Транспортные расходы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</si>
  <si>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</si>
  <si>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</si>
  <si>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</si>
  <si>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</si>
  <si>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</si>
  <si>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</si>
  <si>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Национальная оборона </t>
  </si>
  <si>
    <t xml:space="preserve">Оплата труда </t>
  </si>
  <si>
    <t>403 02 03 0013600 500</t>
  </si>
  <si>
    <t xml:space="preserve">Начисление на оплату труда </t>
  </si>
  <si>
    <t>Увеличение стоимости  материальных запасов</t>
  </si>
  <si>
    <t>Предупреждение и ликвидация последствий чрезвычайных ситуаций и стихийных бедствий, гражданская оборона</t>
  </si>
  <si>
    <t xml:space="preserve"> </t>
  </si>
  <si>
    <t xml:space="preserve">Обеспечение противопожарной безопасности </t>
  </si>
  <si>
    <t>Коммунальное хозяйство</t>
  </si>
  <si>
    <t>Коммунальные услуги - уличное освещение</t>
  </si>
  <si>
    <t>403 05 03 6000100 500</t>
  </si>
  <si>
    <t>Содержание уличного освещения</t>
  </si>
  <si>
    <t>403 05 03 6000200 500</t>
  </si>
  <si>
    <t>Культура</t>
  </si>
  <si>
    <t>403 08 01 4409900 001</t>
  </si>
  <si>
    <t xml:space="preserve">Заработная плата </t>
  </si>
  <si>
    <t>Прочие выплаты</t>
  </si>
  <si>
    <t>403 08 01 440990 001</t>
  </si>
  <si>
    <t xml:space="preserve">Услуги связи </t>
  </si>
  <si>
    <t>Транспортные услуги</t>
  </si>
  <si>
    <t xml:space="preserve">Услуги по содержанию имущества </t>
  </si>
  <si>
    <t>Увеличение стоимости материальных  запасов</t>
  </si>
  <si>
    <t>СОЦИАЛЬНАЯ ПОЛИТИКА</t>
  </si>
  <si>
    <t xml:space="preserve">Пенсионное обеспечение </t>
  </si>
  <si>
    <t>403 10 01 4910100 000</t>
  </si>
  <si>
    <t>Пенсии, пособия, выплачиваемые организациями сектора государственного управления</t>
  </si>
  <si>
    <t>403 10 01 4910100 005</t>
  </si>
  <si>
    <t xml:space="preserve">Всего расходов </t>
  </si>
  <si>
    <t>Дефицит 5%</t>
  </si>
  <si>
    <t xml:space="preserve">Верно   </t>
  </si>
  <si>
    <t xml:space="preserve">                                                                                                                         </t>
  </si>
  <si>
    <t>Транспорт</t>
  </si>
  <si>
    <t>благоустройство территории</t>
  </si>
  <si>
    <t>уточненные плановые назначения на 2011г.</t>
  </si>
  <si>
    <t>Национальная безопасность и правоохранительная деятельность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</si>
  <si>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поселения</t>
  </si>
  <si>
    <t>Источники финансирования дефицита бюджета</t>
  </si>
  <si>
    <t xml:space="preserve"> муниципального образования «Заволжский сельсовет»</t>
  </si>
  <si>
    <t>Код бюджетной классификации</t>
  </si>
  <si>
    <t>Всего -источники финансирования дефицита бюджета</t>
  </si>
  <si>
    <t>Увеличение прочих остатков денежных                                                                   средств бюджетов поселений</t>
  </si>
  <si>
    <t>403 01 05 02 01 10 0000 510</t>
  </si>
  <si>
    <t>Уменьшение прочих остатков денежных средств местных бюджетов</t>
  </si>
  <si>
    <t>403 01 05 02 01 10 0000 610</t>
  </si>
  <si>
    <t>ВЕРНО:</t>
  </si>
  <si>
    <t xml:space="preserve">403 00 00 00 00 10 0000 000 </t>
  </si>
  <si>
    <t>тыс.руб.</t>
  </si>
  <si>
    <t>исполнение за 2011г.</t>
  </si>
  <si>
    <t>% исполнения</t>
  </si>
  <si>
    <t xml:space="preserve">       Наименование  показателя</t>
  </si>
  <si>
    <t>КОСГУ</t>
  </si>
  <si>
    <t>руб.</t>
  </si>
  <si>
    <t>план 2011г.</t>
  </si>
  <si>
    <t>исполнение 2011г.</t>
  </si>
  <si>
    <t xml:space="preserve">Приложение №2 к   </t>
  </si>
  <si>
    <t>403 03 10 2026700 900</t>
  </si>
  <si>
    <t>Прочие по депутатским наказам</t>
  </si>
  <si>
    <t>Прочие услуги по ремонту населению</t>
  </si>
  <si>
    <t>Приложение №3</t>
  </si>
  <si>
    <t xml:space="preserve">   Исполнение бюджета МО «Заволжский сельсовет» за 1 квартал 2012года.                                                                                   </t>
  </si>
  <si>
    <t xml:space="preserve">Расходы местного бюджета по кодам ФКР, кодам ЭКР за 1 квартал 2012 года. </t>
  </si>
  <si>
    <t>Доходы местного бюджета за 1 квартал 2012года.</t>
  </si>
  <si>
    <t xml:space="preserve">к постановлению администрации </t>
  </si>
  <si>
    <t>МО"Заволжский сельсовет"</t>
  </si>
  <si>
    <t>от    14.06.2012г.№33</t>
  </si>
  <si>
    <t xml:space="preserve">постановлению администрации  </t>
  </si>
  <si>
    <t xml:space="preserve">от 14.06. 2012г№33         </t>
  </si>
  <si>
    <t>МО "Заволжский сельсовет"</t>
  </si>
  <si>
    <t>от   14.06.2012г.№ 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</si>
</sst>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</numFmts>
  <fonts count="29"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/>
      <bottom/>
    </border>
    <border>
      <left/>
      <right style="medium">
        <color indexed="8"/>
      </right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 indent="1"/>
    </xf>
    <xf numFmtId="3" fontId="2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 indent="1"/>
    </xf>
    <xf numFmtId="0" fontId="4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3" fontId="2" fillId="0" borderId="11" xfId="0" applyNumberFormat="1" applyFont="1" applyBorder="1" applyAlignment="1">
      <alignment horizontal="left" vertical="top" wrapText="1" indent="1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 inden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 indent="1"/>
    </xf>
    <xf numFmtId="0" fontId="3" fillId="0" borderId="25" xfId="0" applyFont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5" fontId="2" fillId="0" borderId="17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vertical="top" wrapText="1"/>
    </xf>
    <xf numFmtId="9" fontId="1" fillId="0" borderId="0" xfId="55" applyFont="1" applyAlignment="1">
      <alignment/>
    </xf>
    <xf numFmtId="9" fontId="3" fillId="0" borderId="17" xfId="55" applyFont="1" applyBorder="1" applyAlignment="1">
      <alignment horizontal="center" vertical="top" wrapText="1"/>
    </xf>
    <xf numFmtId="9" fontId="3" fillId="0" borderId="17" xfId="55" applyFont="1" applyBorder="1" applyAlignment="1">
      <alignment horizont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wrapText="1"/>
    </xf>
    <xf numFmtId="43" fontId="3" fillId="0" borderId="10" xfId="0" applyNumberFormat="1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center" wrapText="1"/>
    </xf>
    <xf numFmtId="9" fontId="0" fillId="0" borderId="0" xfId="55" applyAlignment="1">
      <alignment/>
    </xf>
    <xf numFmtId="9" fontId="2" fillId="0" borderId="0" xfId="55" applyFont="1" applyAlignment="1">
      <alignment/>
    </xf>
    <xf numFmtId="164" fontId="3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43" fontId="4" fillId="0" borderId="17" xfId="0" applyNumberFormat="1" applyFont="1" applyBorder="1" applyAlignment="1">
      <alignment vertical="top" wrapText="1"/>
    </xf>
    <xf numFmtId="164" fontId="4" fillId="0" borderId="3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3" fillId="0" borderId="10" xfId="55" applyFont="1" applyBorder="1" applyAlignment="1">
      <alignment horizontal="left" vertical="top" wrapText="1" indent="1"/>
    </xf>
    <xf numFmtId="9" fontId="3" fillId="0" borderId="12" xfId="55" applyFont="1" applyBorder="1" applyAlignment="1">
      <alignment horizontal="left" vertical="top" wrapText="1" inden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9" fontId="2" fillId="0" borderId="35" xfId="55" applyFont="1" applyBorder="1" applyAlignment="1">
      <alignment horizontal="center" wrapText="1"/>
    </xf>
    <xf numFmtId="9" fontId="2" fillId="0" borderId="16" xfId="55" applyFont="1" applyBorder="1" applyAlignment="1">
      <alignment horizontal="center" wrapText="1"/>
    </xf>
    <xf numFmtId="9" fontId="5" fillId="0" borderId="31" xfId="55" applyFont="1" applyBorder="1" applyAlignment="1">
      <alignment horizontal="center" vertical="top" wrapText="1"/>
    </xf>
    <xf numFmtId="9" fontId="5" fillId="0" borderId="32" xfId="55" applyFont="1" applyBorder="1" applyAlignment="1">
      <alignment horizontal="center" vertical="top" wrapText="1"/>
    </xf>
    <xf numFmtId="9" fontId="5" fillId="0" borderId="33" xfId="55" applyFont="1" applyBorder="1" applyAlignment="1">
      <alignment horizontal="center" vertical="top" wrapText="1"/>
    </xf>
    <xf numFmtId="43" fontId="2" fillId="0" borderId="18" xfId="0" applyNumberFormat="1" applyFont="1" applyBorder="1" applyAlignment="1">
      <alignment horizontal="center" wrapText="1"/>
    </xf>
    <xf numFmtId="43" fontId="2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3.33203125" style="1" customWidth="1"/>
    <col min="2" max="2" width="32.83203125" style="1" customWidth="1"/>
    <col min="3" max="3" width="54.5" style="1" customWidth="1"/>
    <col min="4" max="4" width="14.83203125" style="1" customWidth="1"/>
    <col min="5" max="5" width="14.66015625" style="1" customWidth="1"/>
    <col min="6" max="6" width="11.83203125" style="89" customWidth="1"/>
    <col min="7" max="16384" width="9.33203125" style="1" customWidth="1"/>
  </cols>
  <sheetData>
    <row r="1" ht="3" customHeight="1"/>
    <row r="2" spans="2:6" ht="15">
      <c r="B2" s="2" t="s">
        <v>12</v>
      </c>
      <c r="D2" s="53"/>
      <c r="E2" s="112" t="s">
        <v>64</v>
      </c>
      <c r="F2" s="112"/>
    </row>
    <row r="3" spans="2:6" ht="15">
      <c r="B3" s="2"/>
      <c r="D3" s="53"/>
      <c r="E3" s="133" t="s">
        <v>146</v>
      </c>
      <c r="F3" s="112"/>
    </row>
    <row r="4" spans="2:6" s="106" customFormat="1" ht="16.5" customHeight="1">
      <c r="B4" s="107" t="s">
        <v>143</v>
      </c>
      <c r="C4" s="107"/>
      <c r="D4" s="53"/>
      <c r="E4" s="132" t="s">
        <v>147</v>
      </c>
      <c r="F4" s="112"/>
    </row>
    <row r="5" spans="3:6" ht="15">
      <c r="C5" s="2" t="s">
        <v>65</v>
      </c>
      <c r="D5" s="53"/>
      <c r="E5" s="112" t="s">
        <v>148</v>
      </c>
      <c r="F5" s="112"/>
    </row>
    <row r="6" spans="1:5" ht="19.5" customHeight="1">
      <c r="A6" s="113" t="s">
        <v>145</v>
      </c>
      <c r="B6" s="113"/>
      <c r="C6" s="113"/>
      <c r="D6" s="113"/>
      <c r="E6" s="113"/>
    </row>
    <row r="7" spans="2:6" ht="15.75" thickBot="1">
      <c r="B7" s="3" t="s">
        <v>63</v>
      </c>
      <c r="F7" s="89" t="s">
        <v>130</v>
      </c>
    </row>
    <row r="8" spans="2:6" ht="15.75" customHeight="1">
      <c r="B8" s="110" t="s">
        <v>0</v>
      </c>
      <c r="C8" s="110" t="s">
        <v>1</v>
      </c>
      <c r="D8" s="108" t="s">
        <v>61</v>
      </c>
      <c r="E8" s="108" t="s">
        <v>131</v>
      </c>
      <c r="F8" s="114" t="s">
        <v>132</v>
      </c>
    </row>
    <row r="9" spans="2:6" ht="58.5" customHeight="1" thickBot="1">
      <c r="B9" s="111"/>
      <c r="C9" s="111"/>
      <c r="D9" s="109"/>
      <c r="E9" s="109"/>
      <c r="F9" s="115"/>
    </row>
    <row r="10" spans="2:6" s="72" customFormat="1" ht="15.75" thickBot="1">
      <c r="B10" s="32"/>
      <c r="C10" s="32" t="s">
        <v>2</v>
      </c>
      <c r="D10" s="73"/>
      <c r="E10" s="32"/>
      <c r="F10" s="90"/>
    </row>
    <row r="11" spans="2:6" s="72" customFormat="1" ht="31.5" customHeight="1" thickBot="1">
      <c r="B11" s="32"/>
      <c r="C11" s="75" t="s">
        <v>14</v>
      </c>
      <c r="D11" s="58">
        <f>SUM(D12+D33)</f>
        <v>3738738</v>
      </c>
      <c r="E11" s="58">
        <f>SUM(E12+E33)</f>
        <v>1399074.51</v>
      </c>
      <c r="F11" s="90">
        <f>SUM(E11/D11)</f>
        <v>0.37421036456686724</v>
      </c>
    </row>
    <row r="12" spans="2:6" s="72" customFormat="1" ht="18" customHeight="1" thickBot="1">
      <c r="B12" s="32" t="s">
        <v>22</v>
      </c>
      <c r="C12" s="74" t="s">
        <v>15</v>
      </c>
      <c r="D12" s="58">
        <f>SUM(D13+D16+D19+D23+D24+D25+D28+D30)</f>
        <v>883000</v>
      </c>
      <c r="E12" s="58">
        <f>SUM(E13+E16+E19+E23+E24+E25+E28+E30)</f>
        <v>112326.51</v>
      </c>
      <c r="F12" s="90">
        <f aca="true" t="shared" si="0" ref="F12:F40">SUM(E12/D12)</f>
        <v>0.1272100906002265</v>
      </c>
    </row>
    <row r="13" spans="2:6" s="72" customFormat="1" ht="16.5" customHeight="1" thickBot="1">
      <c r="B13" s="32" t="s">
        <v>23</v>
      </c>
      <c r="C13" s="74" t="s">
        <v>3</v>
      </c>
      <c r="D13" s="58">
        <f>SUM(D14+D15)</f>
        <v>210000</v>
      </c>
      <c r="E13" s="58">
        <f>SUM(E14+E15)</f>
        <v>28021.390000000003</v>
      </c>
      <c r="F13" s="90">
        <f t="shared" si="0"/>
        <v>0.13343519047619049</v>
      </c>
    </row>
    <row r="14" spans="2:6" ht="123" customHeight="1" thickBot="1">
      <c r="B14" s="6" t="s">
        <v>24</v>
      </c>
      <c r="C14" s="8" t="s">
        <v>59</v>
      </c>
      <c r="D14" s="17">
        <v>210000</v>
      </c>
      <c r="E14" s="6">
        <v>27912.4</v>
      </c>
      <c r="F14" s="90">
        <f t="shared" si="0"/>
        <v>0.1329161904761905</v>
      </c>
    </row>
    <row r="15" spans="2:6" ht="18.75" customHeight="1" thickBot="1">
      <c r="B15" s="9" t="s">
        <v>25</v>
      </c>
      <c r="C15" s="8" t="s">
        <v>57</v>
      </c>
      <c r="D15" s="29"/>
      <c r="E15" s="6">
        <v>108.99</v>
      </c>
      <c r="F15" s="90"/>
    </row>
    <row r="16" spans="2:6" s="72" customFormat="1" ht="19.5" customHeight="1" thickBot="1">
      <c r="B16" s="77" t="s">
        <v>26</v>
      </c>
      <c r="C16" s="78" t="s">
        <v>4</v>
      </c>
      <c r="D16" s="58">
        <f>SUM(D17:D18)</f>
        <v>40000</v>
      </c>
      <c r="E16" s="58">
        <f>SUM(E17:E18)</f>
        <v>5734.8</v>
      </c>
      <c r="F16" s="90">
        <f t="shared" si="0"/>
        <v>0.14337</v>
      </c>
    </row>
    <row r="17" spans="2:6" ht="20.25" customHeight="1" thickBot="1">
      <c r="B17" s="6" t="s">
        <v>27</v>
      </c>
      <c r="C17" s="15" t="s">
        <v>5</v>
      </c>
      <c r="D17" s="7"/>
      <c r="E17" s="6"/>
      <c r="F17" s="90"/>
    </row>
    <row r="18" spans="2:6" ht="16.5" customHeight="1" thickBot="1">
      <c r="B18" s="6" t="s">
        <v>28</v>
      </c>
      <c r="C18" s="15" t="s">
        <v>5</v>
      </c>
      <c r="D18" s="7">
        <v>40000</v>
      </c>
      <c r="E18" s="9">
        <v>5734.8</v>
      </c>
      <c r="F18" s="90">
        <f t="shared" si="0"/>
        <v>0.14337</v>
      </c>
    </row>
    <row r="19" spans="2:6" s="72" customFormat="1" ht="16.5" customHeight="1" thickBot="1">
      <c r="B19" s="32" t="s">
        <v>30</v>
      </c>
      <c r="C19" s="76" t="s">
        <v>29</v>
      </c>
      <c r="D19" s="58">
        <f>SUM(D20:D22)</f>
        <v>40000</v>
      </c>
      <c r="E19" s="58">
        <f>SUM(E20:E22)</f>
        <v>75038.14</v>
      </c>
      <c r="F19" s="90">
        <f t="shared" si="0"/>
        <v>1.8759535</v>
      </c>
    </row>
    <row r="20" spans="2:6" ht="44.25" customHeight="1" thickBot="1">
      <c r="B20" s="6" t="s">
        <v>31</v>
      </c>
      <c r="C20" s="8" t="s">
        <v>16</v>
      </c>
      <c r="D20" s="7">
        <v>10000</v>
      </c>
      <c r="E20" s="10">
        <v>30403.25</v>
      </c>
      <c r="F20" s="90">
        <f t="shared" si="0"/>
        <v>3.040325</v>
      </c>
    </row>
    <row r="21" spans="2:6" ht="47.25" customHeight="1" thickBot="1">
      <c r="B21" s="71" t="s">
        <v>32</v>
      </c>
      <c r="C21" s="18" t="s">
        <v>58</v>
      </c>
      <c r="D21" s="7">
        <v>10000</v>
      </c>
      <c r="E21" s="14">
        <v>2207.98</v>
      </c>
      <c r="F21" s="90">
        <f t="shared" si="0"/>
        <v>0.220798</v>
      </c>
    </row>
    <row r="22" spans="2:6" ht="37.5" customHeight="1" thickBot="1">
      <c r="B22" s="9" t="s">
        <v>33</v>
      </c>
      <c r="C22" s="11" t="s">
        <v>119</v>
      </c>
      <c r="D22" s="7">
        <v>20000</v>
      </c>
      <c r="E22" s="6">
        <v>42426.91</v>
      </c>
      <c r="F22" s="90">
        <f t="shared" si="0"/>
        <v>2.1213455000000003</v>
      </c>
    </row>
    <row r="23" spans="2:6" ht="31.5" customHeight="1" thickBot="1">
      <c r="B23" s="17" t="s">
        <v>34</v>
      </c>
      <c r="C23" s="18" t="s">
        <v>60</v>
      </c>
      <c r="D23" s="7">
        <v>7000</v>
      </c>
      <c r="E23" s="6">
        <v>2200</v>
      </c>
      <c r="F23" s="90">
        <f t="shared" si="0"/>
        <v>0.3142857142857143</v>
      </c>
    </row>
    <row r="24" spans="2:6" ht="21" customHeight="1" thickBot="1">
      <c r="B24" s="17" t="s">
        <v>35</v>
      </c>
      <c r="C24" s="18" t="s">
        <v>62</v>
      </c>
      <c r="D24" s="29"/>
      <c r="E24" s="9">
        <v>237.42</v>
      </c>
      <c r="F24" s="90"/>
    </row>
    <row r="25" spans="2:6" s="72" customFormat="1" ht="28.5" customHeight="1" thickBot="1">
      <c r="B25" s="58" t="s">
        <v>37</v>
      </c>
      <c r="C25" s="57" t="s">
        <v>36</v>
      </c>
      <c r="D25" s="56">
        <f>SUM(D26:D27)</f>
        <v>505000</v>
      </c>
      <c r="E25" s="56">
        <f>SUM(E26:E27)</f>
        <v>0</v>
      </c>
      <c r="F25" s="90">
        <f t="shared" si="0"/>
        <v>0</v>
      </c>
    </row>
    <row r="26" spans="2:6" ht="18.75" customHeight="1" thickBot="1">
      <c r="B26" s="9" t="s">
        <v>39</v>
      </c>
      <c r="C26" s="18" t="s">
        <v>38</v>
      </c>
      <c r="D26" s="19">
        <v>176000</v>
      </c>
      <c r="E26" s="12"/>
      <c r="F26" s="90">
        <f t="shared" si="0"/>
        <v>0</v>
      </c>
    </row>
    <row r="27" spans="2:6" ht="29.25" customHeight="1" thickBot="1">
      <c r="B27" s="17" t="s">
        <v>41</v>
      </c>
      <c r="C27" s="8" t="s">
        <v>40</v>
      </c>
      <c r="D27" s="19">
        <v>329000</v>
      </c>
      <c r="E27" s="13"/>
      <c r="F27" s="90">
        <f t="shared" si="0"/>
        <v>0</v>
      </c>
    </row>
    <row r="28" spans="2:6" ht="18.75" customHeight="1" thickBot="1">
      <c r="B28" s="17" t="s">
        <v>43</v>
      </c>
      <c r="C28" s="18" t="s">
        <v>42</v>
      </c>
      <c r="D28" s="19">
        <v>18000</v>
      </c>
      <c r="E28" s="14"/>
      <c r="F28" s="90">
        <f t="shared" si="0"/>
        <v>0</v>
      </c>
    </row>
    <row r="29" spans="2:6" ht="18.75" customHeight="1" thickBot="1">
      <c r="B29" s="17" t="s">
        <v>45</v>
      </c>
      <c r="C29" s="18" t="s">
        <v>44</v>
      </c>
      <c r="D29" s="19"/>
      <c r="E29" s="20"/>
      <c r="F29" s="90"/>
    </row>
    <row r="30" spans="2:6" s="72" customFormat="1" ht="20.25" customHeight="1" thickBot="1">
      <c r="B30" s="58" t="s">
        <v>46</v>
      </c>
      <c r="C30" s="57" t="s">
        <v>49</v>
      </c>
      <c r="D30" s="56">
        <f>SUM(D31:D32)</f>
        <v>63000</v>
      </c>
      <c r="E30" s="56">
        <f>SUM(E31:E32)</f>
        <v>1094.76</v>
      </c>
      <c r="F30" s="90">
        <f t="shared" si="0"/>
        <v>0.01737714285714286</v>
      </c>
    </row>
    <row r="31" spans="2:6" ht="31.5" customHeight="1" thickBot="1">
      <c r="B31" s="9" t="s">
        <v>47</v>
      </c>
      <c r="C31" s="18" t="s">
        <v>17</v>
      </c>
      <c r="D31" s="19"/>
      <c r="E31" s="13">
        <v>1094.76</v>
      </c>
      <c r="F31" s="90"/>
    </row>
    <row r="32" spans="2:6" ht="18" customHeight="1" thickBot="1">
      <c r="B32" s="17" t="s">
        <v>48</v>
      </c>
      <c r="C32" s="18" t="s">
        <v>6</v>
      </c>
      <c r="D32" s="12">
        <v>63000</v>
      </c>
      <c r="E32" s="14"/>
      <c r="F32" s="90">
        <f t="shared" si="0"/>
        <v>0</v>
      </c>
    </row>
    <row r="33" spans="2:6" s="72" customFormat="1" ht="25.5" customHeight="1" thickBot="1">
      <c r="B33" s="59" t="s">
        <v>51</v>
      </c>
      <c r="C33" s="57" t="s">
        <v>50</v>
      </c>
      <c r="D33" s="87">
        <f>SUM(D34:D38)</f>
        <v>2855738</v>
      </c>
      <c r="E33" s="87">
        <f>SUM(E34:E38)</f>
        <v>1286748</v>
      </c>
      <c r="F33" s="90">
        <f t="shared" si="0"/>
        <v>0.4505833518340968</v>
      </c>
    </row>
    <row r="34" spans="2:6" ht="30" customHeight="1" thickBot="1">
      <c r="B34" s="21" t="s">
        <v>7</v>
      </c>
      <c r="C34" s="18" t="s">
        <v>18</v>
      </c>
      <c r="D34" s="19">
        <v>916990</v>
      </c>
      <c r="E34" s="13">
        <v>228000</v>
      </c>
      <c r="F34" s="90">
        <f t="shared" si="0"/>
        <v>0.2486395707695831</v>
      </c>
    </row>
    <row r="35" spans="2:6" ht="29.25" customHeight="1" thickBot="1">
      <c r="B35" s="21" t="s">
        <v>8</v>
      </c>
      <c r="C35" s="18" t="s">
        <v>19</v>
      </c>
      <c r="D35" s="19">
        <v>1670000</v>
      </c>
      <c r="E35" s="24">
        <v>790000</v>
      </c>
      <c r="F35" s="90">
        <f t="shared" si="0"/>
        <v>0.47305389221556887</v>
      </c>
    </row>
    <row r="36" spans="2:6" ht="21.75" customHeight="1" thickBot="1">
      <c r="B36" s="17" t="s">
        <v>52</v>
      </c>
      <c r="C36" s="18" t="s">
        <v>20</v>
      </c>
      <c r="D36" s="19">
        <v>142000</v>
      </c>
      <c r="E36" s="25">
        <v>142000</v>
      </c>
      <c r="F36" s="90">
        <f t="shared" si="0"/>
        <v>1</v>
      </c>
    </row>
    <row r="37" spans="2:6" ht="45" customHeight="1" thickBot="1">
      <c r="B37" s="6" t="s">
        <v>53</v>
      </c>
      <c r="C37" s="18" t="s">
        <v>21</v>
      </c>
      <c r="D37" s="19">
        <v>126748</v>
      </c>
      <c r="E37" s="70">
        <v>126748</v>
      </c>
      <c r="F37" s="90">
        <f t="shared" si="0"/>
        <v>1</v>
      </c>
    </row>
    <row r="38" spans="2:6" ht="24.75" customHeight="1" thickBot="1">
      <c r="B38" s="9" t="s">
        <v>9</v>
      </c>
      <c r="C38" s="18" t="s">
        <v>54</v>
      </c>
      <c r="D38" s="19"/>
      <c r="E38" s="14"/>
      <c r="F38" s="90"/>
    </row>
    <row r="39" spans="2:6" ht="35.25" customHeight="1" thickBot="1">
      <c r="B39" s="17" t="s">
        <v>56</v>
      </c>
      <c r="C39" s="26" t="s">
        <v>55</v>
      </c>
      <c r="D39" s="23"/>
      <c r="E39" s="14"/>
      <c r="F39" s="90"/>
    </row>
    <row r="40" spans="2:6" ht="24.75" customHeight="1" thickBot="1">
      <c r="B40" s="27"/>
      <c r="C40" s="57" t="s">
        <v>10</v>
      </c>
      <c r="D40" s="56">
        <f>SUM(D11+D39)</f>
        <v>3738738</v>
      </c>
      <c r="E40" s="56">
        <f>SUM(E11+E39)</f>
        <v>1399074.51</v>
      </c>
      <c r="F40" s="90">
        <f t="shared" si="0"/>
        <v>0.37421036456686724</v>
      </c>
    </row>
    <row r="41" ht="15">
      <c r="B41" s="2"/>
    </row>
    <row r="42" ht="15">
      <c r="B42" s="28" t="s">
        <v>11</v>
      </c>
    </row>
    <row r="43" ht="15">
      <c r="B43" s="28"/>
    </row>
    <row r="44" ht="15">
      <c r="B44" s="28"/>
    </row>
    <row r="45" ht="15">
      <c r="B45" s="28" t="s">
        <v>12</v>
      </c>
    </row>
    <row r="46" ht="15">
      <c r="B46" s="28" t="s">
        <v>13</v>
      </c>
    </row>
  </sheetData>
  <sheetProtection/>
  <mergeCells count="10">
    <mergeCell ref="D8:D9"/>
    <mergeCell ref="B8:B9"/>
    <mergeCell ref="C8:C9"/>
    <mergeCell ref="E2:F2"/>
    <mergeCell ref="E3:F3"/>
    <mergeCell ref="E4:F4"/>
    <mergeCell ref="E5:F5"/>
    <mergeCell ref="A6:E6"/>
    <mergeCell ref="E8:E9"/>
    <mergeCell ref="F8:F9"/>
  </mergeCells>
  <printOptions/>
  <pageMargins left="0.46" right="0.16" top="0.27" bottom="0.18" header="0.3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6" sqref="A6"/>
    </sheetView>
  </sheetViews>
  <sheetFormatPr defaultColWidth="9.33203125" defaultRowHeight="11.25"/>
  <cols>
    <col min="1" max="1" width="42.66015625" style="0" customWidth="1"/>
    <col min="2" max="2" width="28.33203125" style="0" customWidth="1"/>
    <col min="3" max="3" width="11.16015625" style="0" customWidth="1"/>
    <col min="4" max="4" width="16.33203125" style="0" customWidth="1"/>
    <col min="5" max="5" width="17.66015625" style="0" customWidth="1"/>
    <col min="6" max="6" width="9.66015625" style="96" customWidth="1"/>
  </cols>
  <sheetData>
    <row r="1" spans="1:6" ht="18.75">
      <c r="A1" s="30"/>
      <c r="D1" s="124" t="s">
        <v>138</v>
      </c>
      <c r="E1" s="124"/>
      <c r="F1" s="124"/>
    </row>
    <row r="2" spans="1:6" ht="18.75">
      <c r="A2" s="30"/>
      <c r="D2" s="133" t="s">
        <v>149</v>
      </c>
      <c r="E2" s="124"/>
      <c r="F2" s="124"/>
    </row>
    <row r="3" spans="1:6" ht="18.75">
      <c r="A3" s="30"/>
      <c r="D3" s="134" t="s">
        <v>151</v>
      </c>
      <c r="E3" s="105"/>
      <c r="F3" s="105"/>
    </row>
    <row r="4" spans="1:6" ht="18.75">
      <c r="A4" s="30"/>
      <c r="D4" s="124" t="s">
        <v>150</v>
      </c>
      <c r="E4" s="124"/>
      <c r="F4" s="124"/>
    </row>
    <row r="5" spans="1:3" ht="18.75">
      <c r="A5" s="113"/>
      <c r="B5" s="113"/>
      <c r="C5" s="113"/>
    </row>
    <row r="6" spans="1:3" ht="18.75">
      <c r="A6" s="83" t="s">
        <v>144</v>
      </c>
      <c r="B6" s="83"/>
      <c r="C6" s="83"/>
    </row>
    <row r="7" spans="1:6" ht="16.5" thickBot="1">
      <c r="A7" s="31" t="s">
        <v>114</v>
      </c>
      <c r="D7" s="2"/>
      <c r="E7" s="2"/>
      <c r="F7" s="97" t="s">
        <v>135</v>
      </c>
    </row>
    <row r="8" spans="1:8" ht="30.75" customHeight="1">
      <c r="A8" s="116" t="s">
        <v>133</v>
      </c>
      <c r="B8" s="116" t="s">
        <v>122</v>
      </c>
      <c r="C8" s="116" t="s">
        <v>134</v>
      </c>
      <c r="D8" s="116" t="s">
        <v>117</v>
      </c>
      <c r="E8" s="116" t="s">
        <v>131</v>
      </c>
      <c r="F8" s="127" t="s">
        <v>132</v>
      </c>
      <c r="H8" s="41"/>
    </row>
    <row r="9" spans="1:6" ht="17.25" customHeight="1">
      <c r="A9" s="117"/>
      <c r="B9" s="117"/>
      <c r="C9" s="117"/>
      <c r="D9" s="117"/>
      <c r="E9" s="117"/>
      <c r="F9" s="128"/>
    </row>
    <row r="10" spans="1:6" ht="26.25" customHeight="1" thickBot="1">
      <c r="A10" s="118"/>
      <c r="B10" s="118"/>
      <c r="C10" s="118"/>
      <c r="D10" s="118"/>
      <c r="E10" s="118"/>
      <c r="F10" s="129"/>
    </row>
    <row r="11" spans="1:6" ht="44.25" customHeight="1" thickBot="1">
      <c r="A11" s="92" t="s">
        <v>66</v>
      </c>
      <c r="B11" s="32"/>
      <c r="C11" s="93">
        <v>0</v>
      </c>
      <c r="D11" s="56">
        <f>SUM(D12)</f>
        <v>358000</v>
      </c>
      <c r="E11" s="56">
        <f>SUM(E12)</f>
        <v>77277.25</v>
      </c>
      <c r="F11" s="91">
        <f>SUM(E11/D11)</f>
        <v>0.2158582402234637</v>
      </c>
    </row>
    <row r="12" spans="1:6" ht="15.75" customHeight="1" thickBot="1">
      <c r="A12" s="6" t="s">
        <v>67</v>
      </c>
      <c r="B12" s="6" t="s">
        <v>68</v>
      </c>
      <c r="C12" s="12">
        <v>210</v>
      </c>
      <c r="D12" s="14">
        <f>SUM(D13:D14)</f>
        <v>358000</v>
      </c>
      <c r="E12" s="14">
        <f>SUM(E13:E14)</f>
        <v>77277.25</v>
      </c>
      <c r="F12" s="91">
        <f aca="true" t="shared" si="0" ref="F12:F71">SUM(E12/D12)</f>
        <v>0.2158582402234637</v>
      </c>
    </row>
    <row r="13" spans="1:6" ht="16.5" customHeight="1" thickBot="1">
      <c r="A13" s="6" t="s">
        <v>69</v>
      </c>
      <c r="B13" s="6" t="s">
        <v>70</v>
      </c>
      <c r="C13" s="6">
        <v>211</v>
      </c>
      <c r="D13" s="7">
        <v>267000</v>
      </c>
      <c r="E13" s="7">
        <v>66422.25</v>
      </c>
      <c r="F13" s="91">
        <f t="shared" si="0"/>
        <v>0.24877247191011237</v>
      </c>
    </row>
    <row r="14" spans="1:6" ht="17.25" customHeight="1" thickBot="1">
      <c r="A14" s="4" t="s">
        <v>71</v>
      </c>
      <c r="B14" s="4" t="s">
        <v>68</v>
      </c>
      <c r="C14" s="4">
        <v>213</v>
      </c>
      <c r="D14" s="4">
        <v>91000</v>
      </c>
      <c r="E14" s="4">
        <v>10855</v>
      </c>
      <c r="F14" s="91">
        <f t="shared" si="0"/>
        <v>0.11928571428571429</v>
      </c>
    </row>
    <row r="15" spans="1:6" ht="18.75" customHeight="1" thickBot="1">
      <c r="A15" s="45" t="s">
        <v>72</v>
      </c>
      <c r="B15" s="45"/>
      <c r="C15" s="45">
        <v>0</v>
      </c>
      <c r="D15" s="88">
        <f>SUM(D16:D26)</f>
        <v>1359000</v>
      </c>
      <c r="E15" s="94">
        <f>SUM(E16:E26)</f>
        <v>321617.28</v>
      </c>
      <c r="F15" s="91">
        <f t="shared" si="0"/>
        <v>0.23665730684326713</v>
      </c>
    </row>
    <row r="16" spans="1:6" ht="15.75" customHeight="1" thickBot="1">
      <c r="A16" s="17" t="s">
        <v>69</v>
      </c>
      <c r="B16" s="17" t="s">
        <v>73</v>
      </c>
      <c r="C16" s="17">
        <v>211</v>
      </c>
      <c r="D16" s="79">
        <v>710000</v>
      </c>
      <c r="E16" s="17">
        <v>152752.1</v>
      </c>
      <c r="F16" s="91">
        <f t="shared" si="0"/>
        <v>0.21514380281690143</v>
      </c>
    </row>
    <row r="17" spans="1:6" ht="15.75" customHeight="1" thickBot="1">
      <c r="A17" s="6" t="s">
        <v>74</v>
      </c>
      <c r="B17" s="6" t="s">
        <v>73</v>
      </c>
      <c r="C17" s="12">
        <v>212</v>
      </c>
      <c r="D17" s="79">
        <v>1000</v>
      </c>
      <c r="E17" s="19">
        <v>500</v>
      </c>
      <c r="F17" s="91">
        <f t="shared" si="0"/>
        <v>0.5</v>
      </c>
    </row>
    <row r="18" spans="1:6" ht="18" customHeight="1" thickBot="1">
      <c r="A18" s="6" t="s">
        <v>71</v>
      </c>
      <c r="B18" s="6" t="s">
        <v>73</v>
      </c>
      <c r="C18" s="6">
        <v>213</v>
      </c>
      <c r="D18" s="79">
        <v>243000</v>
      </c>
      <c r="E18" s="7">
        <v>51604.8</v>
      </c>
      <c r="F18" s="91">
        <f t="shared" si="0"/>
        <v>0.21236543209876543</v>
      </c>
    </row>
    <row r="19" spans="1:6" ht="17.25" customHeight="1" thickBot="1">
      <c r="A19" s="17" t="s">
        <v>76</v>
      </c>
      <c r="B19" s="17" t="s">
        <v>73</v>
      </c>
      <c r="C19" s="14">
        <v>221</v>
      </c>
      <c r="D19" s="79">
        <v>40000</v>
      </c>
      <c r="E19" s="14">
        <v>9905.63</v>
      </c>
      <c r="F19" s="91">
        <f t="shared" si="0"/>
        <v>0.24764075</v>
      </c>
    </row>
    <row r="20" spans="1:6" ht="15.75" customHeight="1" thickBot="1">
      <c r="A20" s="6" t="s">
        <v>77</v>
      </c>
      <c r="B20" s="6" t="s">
        <v>73</v>
      </c>
      <c r="C20" s="6">
        <v>222</v>
      </c>
      <c r="D20" s="86">
        <v>2000</v>
      </c>
      <c r="E20" s="46"/>
      <c r="F20" s="91">
        <f t="shared" si="0"/>
        <v>0</v>
      </c>
    </row>
    <row r="21" spans="1:6" ht="18" customHeight="1" thickBot="1">
      <c r="A21" s="6" t="s">
        <v>78</v>
      </c>
      <c r="B21" s="6" t="s">
        <v>73</v>
      </c>
      <c r="C21" s="6">
        <v>223</v>
      </c>
      <c r="D21" s="86">
        <v>66000</v>
      </c>
      <c r="E21" s="7">
        <v>38534</v>
      </c>
      <c r="F21" s="91">
        <f t="shared" si="0"/>
        <v>0.5838484848484848</v>
      </c>
    </row>
    <row r="22" spans="1:6" ht="21.75" customHeight="1" thickBot="1">
      <c r="A22" s="6" t="s">
        <v>79</v>
      </c>
      <c r="B22" s="6" t="s">
        <v>73</v>
      </c>
      <c r="C22" s="6">
        <v>225</v>
      </c>
      <c r="D22" s="79">
        <v>20000</v>
      </c>
      <c r="E22" s="19">
        <v>2394</v>
      </c>
      <c r="F22" s="91">
        <f t="shared" si="0"/>
        <v>0.1197</v>
      </c>
    </row>
    <row r="23" spans="1:6" ht="16.5" customHeight="1" thickBot="1">
      <c r="A23" s="6" t="s">
        <v>80</v>
      </c>
      <c r="B23" s="6" t="s">
        <v>73</v>
      </c>
      <c r="C23" s="6">
        <v>226</v>
      </c>
      <c r="D23" s="79">
        <v>47000</v>
      </c>
      <c r="E23" s="33">
        <v>31356</v>
      </c>
      <c r="F23" s="91">
        <f t="shared" si="0"/>
        <v>0.6671489361702128</v>
      </c>
    </row>
    <row r="24" spans="1:6" ht="16.5" customHeight="1" thickBot="1">
      <c r="A24" s="6" t="s">
        <v>81</v>
      </c>
      <c r="B24" s="6" t="s">
        <v>73</v>
      </c>
      <c r="C24" s="6">
        <v>290</v>
      </c>
      <c r="D24" s="79">
        <v>75000</v>
      </c>
      <c r="E24" s="19">
        <v>1004.25</v>
      </c>
      <c r="F24" s="91">
        <f t="shared" si="0"/>
        <v>0.01339</v>
      </c>
    </row>
    <row r="25" spans="1:6" ht="21.75" customHeight="1" thickBot="1">
      <c r="A25" s="6" t="s">
        <v>82</v>
      </c>
      <c r="B25" s="6" t="s">
        <v>73</v>
      </c>
      <c r="C25" s="12">
        <v>310</v>
      </c>
      <c r="D25" s="79">
        <v>20000</v>
      </c>
      <c r="E25" s="19"/>
      <c r="F25" s="91">
        <f t="shared" si="0"/>
        <v>0</v>
      </c>
    </row>
    <row r="26" spans="1:6" ht="21.75" customHeight="1" thickBot="1">
      <c r="A26" s="42" t="s">
        <v>83</v>
      </c>
      <c r="B26" s="34"/>
      <c r="C26" s="43">
        <v>340</v>
      </c>
      <c r="D26" s="86">
        <v>135000</v>
      </c>
      <c r="E26" s="44">
        <v>33566.5</v>
      </c>
      <c r="F26" s="91">
        <f t="shared" si="0"/>
        <v>0.24864074074074075</v>
      </c>
    </row>
    <row r="27" spans="1:6" ht="23.25" customHeight="1" thickBot="1">
      <c r="A27" s="57" t="s">
        <v>84</v>
      </c>
      <c r="B27" s="57"/>
      <c r="C27" s="58">
        <v>0</v>
      </c>
      <c r="D27" s="56">
        <f>SUM(D28:D33)</f>
        <v>126748</v>
      </c>
      <c r="E27" s="56">
        <f>SUM(E28:E33)</f>
        <v>21360.62</v>
      </c>
      <c r="F27" s="91">
        <f t="shared" si="0"/>
        <v>0.16852826080095937</v>
      </c>
    </row>
    <row r="28" spans="1:6" ht="17.25" customHeight="1" thickBot="1">
      <c r="A28" s="35" t="s">
        <v>85</v>
      </c>
      <c r="B28" s="6" t="s">
        <v>86</v>
      </c>
      <c r="C28" s="6">
        <v>211</v>
      </c>
      <c r="D28" s="19">
        <v>85000</v>
      </c>
      <c r="E28" s="19">
        <v>17217</v>
      </c>
      <c r="F28" s="91">
        <f t="shared" si="0"/>
        <v>0.20255294117647057</v>
      </c>
    </row>
    <row r="29" spans="1:6" ht="18" customHeight="1" thickBot="1">
      <c r="A29" s="5" t="s">
        <v>87</v>
      </c>
      <c r="B29" s="4" t="s">
        <v>86</v>
      </c>
      <c r="C29" s="4">
        <v>213</v>
      </c>
      <c r="D29" s="19">
        <v>29000</v>
      </c>
      <c r="E29" s="24">
        <v>4143.62</v>
      </c>
      <c r="F29" s="91">
        <f t="shared" si="0"/>
        <v>0.14288344827586205</v>
      </c>
    </row>
    <row r="30" spans="1:6" ht="17.25" customHeight="1" thickBot="1">
      <c r="A30" s="17" t="s">
        <v>76</v>
      </c>
      <c r="B30" s="17" t="s">
        <v>73</v>
      </c>
      <c r="C30" s="14">
        <v>221</v>
      </c>
      <c r="D30" s="79">
        <v>4000</v>
      </c>
      <c r="E30" s="14"/>
      <c r="F30" s="91">
        <f>SUM(E30/D30)</f>
        <v>0</v>
      </c>
    </row>
    <row r="31" spans="1:6" ht="18" customHeight="1" thickBot="1">
      <c r="A31" s="18" t="s">
        <v>80</v>
      </c>
      <c r="B31" s="17" t="s">
        <v>86</v>
      </c>
      <c r="C31" s="17">
        <v>226</v>
      </c>
      <c r="D31" s="23">
        <v>1000</v>
      </c>
      <c r="E31" s="14">
        <v>0</v>
      </c>
      <c r="F31" s="91">
        <f t="shared" si="0"/>
        <v>0</v>
      </c>
    </row>
    <row r="32" spans="1:6" ht="21" customHeight="1" thickBot="1">
      <c r="A32" s="18" t="s">
        <v>88</v>
      </c>
      <c r="B32" s="17" t="s">
        <v>86</v>
      </c>
      <c r="C32" s="16">
        <v>310</v>
      </c>
      <c r="D32" s="14"/>
      <c r="E32" s="14"/>
      <c r="F32" s="91"/>
    </row>
    <row r="33" spans="1:6" ht="18.75" customHeight="1" thickBot="1">
      <c r="A33" s="18"/>
      <c r="B33" s="17" t="s">
        <v>86</v>
      </c>
      <c r="C33" s="17">
        <v>340</v>
      </c>
      <c r="D33" s="23">
        <v>7748</v>
      </c>
      <c r="E33" s="13"/>
      <c r="F33" s="91">
        <f t="shared" si="0"/>
        <v>0</v>
      </c>
    </row>
    <row r="34" spans="1:6" s="60" customFormat="1" ht="28.5" customHeight="1" thickBot="1">
      <c r="A34" s="66" t="s">
        <v>118</v>
      </c>
      <c r="B34" s="68">
        <v>40303000000000000</v>
      </c>
      <c r="C34" s="67"/>
      <c r="D34" s="56">
        <f>SUM(D35+D39)</f>
        <v>280000</v>
      </c>
      <c r="E34" s="56">
        <f>SUM(E35+E39)</f>
        <v>50703.72</v>
      </c>
      <c r="F34" s="91">
        <f t="shared" si="0"/>
        <v>0.1810847142857143</v>
      </c>
    </row>
    <row r="35" spans="1:6" s="60" customFormat="1" ht="56.25" customHeight="1" thickBot="1">
      <c r="A35" s="57" t="s">
        <v>89</v>
      </c>
      <c r="B35" s="65" t="s">
        <v>90</v>
      </c>
      <c r="C35" s="50"/>
      <c r="D35" s="56">
        <f>SUM(D36:D38)</f>
        <v>25000</v>
      </c>
      <c r="E35" s="56">
        <f>SUM(E36:E38)</f>
        <v>0</v>
      </c>
      <c r="F35" s="91">
        <f t="shared" si="0"/>
        <v>0</v>
      </c>
    </row>
    <row r="36" spans="1:6" ht="20.25" customHeight="1" thickBot="1">
      <c r="A36" s="18" t="s">
        <v>75</v>
      </c>
      <c r="B36" s="52">
        <v>4030309218010900</v>
      </c>
      <c r="C36" s="17">
        <v>226</v>
      </c>
      <c r="D36" s="14"/>
      <c r="E36" s="14"/>
      <c r="F36" s="91"/>
    </row>
    <row r="37" spans="1:6" ht="18" customHeight="1" thickBot="1">
      <c r="A37" s="18" t="s">
        <v>75</v>
      </c>
      <c r="B37" s="27">
        <v>40303092180100900</v>
      </c>
      <c r="C37" s="14">
        <v>226</v>
      </c>
      <c r="D37" s="14">
        <v>15000</v>
      </c>
      <c r="E37" s="14"/>
      <c r="F37" s="91">
        <f t="shared" si="0"/>
        <v>0</v>
      </c>
    </row>
    <row r="38" spans="1:6" ht="30.75" customHeight="1" thickBot="1">
      <c r="A38" s="35" t="s">
        <v>83</v>
      </c>
      <c r="B38" s="27">
        <v>40303092180100900</v>
      </c>
      <c r="C38" s="12">
        <v>340</v>
      </c>
      <c r="D38" s="14">
        <v>10000</v>
      </c>
      <c r="E38" s="23"/>
      <c r="F38" s="91">
        <f t="shared" si="0"/>
        <v>0</v>
      </c>
    </row>
    <row r="39" spans="1:6" ht="30" customHeight="1" thickBot="1">
      <c r="A39" s="45" t="s">
        <v>91</v>
      </c>
      <c r="B39" s="45"/>
      <c r="C39" s="45">
        <v>0</v>
      </c>
      <c r="D39" s="58">
        <f>SUM(D40:D43)</f>
        <v>255000</v>
      </c>
      <c r="E39" s="58">
        <f>SUM(E40:E43)</f>
        <v>50703.72</v>
      </c>
      <c r="F39" s="91">
        <f t="shared" si="0"/>
        <v>0.19883811764705883</v>
      </c>
    </row>
    <row r="40" spans="1:6" ht="16.5" customHeight="1" thickBot="1">
      <c r="A40" s="17" t="s">
        <v>69</v>
      </c>
      <c r="B40" s="17" t="s">
        <v>139</v>
      </c>
      <c r="C40" s="17">
        <v>211</v>
      </c>
      <c r="D40" s="17">
        <v>180000</v>
      </c>
      <c r="E40" s="17">
        <v>47037</v>
      </c>
      <c r="F40" s="91">
        <f t="shared" si="0"/>
        <v>0.26131666666666664</v>
      </c>
    </row>
    <row r="41" spans="1:6" ht="18" customHeight="1" thickBot="1">
      <c r="A41" s="6" t="s">
        <v>71</v>
      </c>
      <c r="B41" s="35" t="s">
        <v>139</v>
      </c>
      <c r="C41" s="6">
        <v>213</v>
      </c>
      <c r="D41" s="17">
        <v>62000</v>
      </c>
      <c r="E41" s="7">
        <v>3666.72</v>
      </c>
      <c r="F41" s="91">
        <f t="shared" si="0"/>
        <v>0.05914064516129032</v>
      </c>
    </row>
    <row r="42" spans="1:6" ht="16.5" customHeight="1" thickBot="1">
      <c r="A42" s="6" t="s">
        <v>80</v>
      </c>
      <c r="B42" s="37">
        <v>40303102026700900</v>
      </c>
      <c r="C42" s="6">
        <v>226</v>
      </c>
      <c r="D42" s="17">
        <v>3000</v>
      </c>
      <c r="E42" s="7"/>
      <c r="F42" s="91">
        <f t="shared" si="0"/>
        <v>0</v>
      </c>
    </row>
    <row r="43" spans="1:6" ht="18" customHeight="1" thickBot="1">
      <c r="A43" s="17" t="s">
        <v>83</v>
      </c>
      <c r="B43" s="17" t="s">
        <v>139</v>
      </c>
      <c r="C43" s="17">
        <v>340</v>
      </c>
      <c r="D43" s="17">
        <v>10000</v>
      </c>
      <c r="E43" s="17"/>
      <c r="F43" s="91">
        <f t="shared" si="0"/>
        <v>0</v>
      </c>
    </row>
    <row r="44" spans="1:6" s="60" customFormat="1" ht="21" customHeight="1" thickBot="1">
      <c r="A44" s="32" t="s">
        <v>115</v>
      </c>
      <c r="B44" s="62">
        <v>40304083400702500</v>
      </c>
      <c r="C44" s="32">
        <v>310</v>
      </c>
      <c r="D44" s="58">
        <v>427000</v>
      </c>
      <c r="E44" s="63">
        <v>427000</v>
      </c>
      <c r="F44" s="91">
        <f t="shared" si="0"/>
        <v>1</v>
      </c>
    </row>
    <row r="45" spans="1:6" s="60" customFormat="1" ht="21" customHeight="1" thickBot="1">
      <c r="A45" s="32" t="s">
        <v>92</v>
      </c>
      <c r="B45" s="32"/>
      <c r="C45" s="32">
        <v>0</v>
      </c>
      <c r="D45" s="56">
        <f>SUM(D46:D55)</f>
        <v>407000</v>
      </c>
      <c r="E45" s="56">
        <f>SUM(E46:E55)</f>
        <v>16896.68</v>
      </c>
      <c r="F45" s="91">
        <f t="shared" si="0"/>
        <v>0.041515184275184275</v>
      </c>
    </row>
    <row r="46" spans="1:6" ht="18" customHeight="1" thickBot="1">
      <c r="A46" s="35" t="s">
        <v>116</v>
      </c>
      <c r="B46" s="39">
        <v>40305036000400500</v>
      </c>
      <c r="C46" s="6">
        <v>225</v>
      </c>
      <c r="D46" s="14">
        <v>140000</v>
      </c>
      <c r="E46" s="80">
        <v>6189.3</v>
      </c>
      <c r="F46" s="91">
        <f t="shared" si="0"/>
        <v>0.044209285714285715</v>
      </c>
    </row>
    <row r="47" spans="1:6" ht="14.25" customHeight="1" thickBot="1">
      <c r="A47" s="35"/>
      <c r="B47" s="39">
        <v>40305036000400500</v>
      </c>
      <c r="C47" s="6">
        <v>340</v>
      </c>
      <c r="D47" s="14"/>
      <c r="E47" s="80"/>
      <c r="F47" s="91"/>
    </row>
    <row r="48" spans="1:6" ht="19.5" customHeight="1" thickBot="1">
      <c r="A48" s="6" t="s">
        <v>93</v>
      </c>
      <c r="B48" s="6" t="s">
        <v>94</v>
      </c>
      <c r="C48" s="6">
        <v>223</v>
      </c>
      <c r="D48" s="14">
        <v>65000</v>
      </c>
      <c r="E48" s="14">
        <v>8307.38</v>
      </c>
      <c r="F48" s="91">
        <f t="shared" si="0"/>
        <v>0.12780584615384613</v>
      </c>
    </row>
    <row r="49" spans="1:6" ht="19.5" customHeight="1" thickBot="1">
      <c r="A49" s="6" t="s">
        <v>95</v>
      </c>
      <c r="B49" s="6" t="s">
        <v>94</v>
      </c>
      <c r="C49" s="6">
        <v>226</v>
      </c>
      <c r="D49" s="14">
        <v>10000</v>
      </c>
      <c r="E49" s="46"/>
      <c r="F49" s="91">
        <f t="shared" si="0"/>
        <v>0</v>
      </c>
    </row>
    <row r="50" spans="1:6" ht="29.25" customHeight="1" thickBot="1">
      <c r="A50" s="5" t="s">
        <v>83</v>
      </c>
      <c r="B50" s="4" t="s">
        <v>94</v>
      </c>
      <c r="C50" s="24">
        <v>340</v>
      </c>
      <c r="D50" s="14">
        <v>5000</v>
      </c>
      <c r="E50" s="22">
        <v>2400</v>
      </c>
      <c r="F50" s="91">
        <f t="shared" si="0"/>
        <v>0.48</v>
      </c>
    </row>
    <row r="51" spans="1:6" ht="18" customHeight="1" thickBot="1">
      <c r="A51" s="18" t="s">
        <v>83</v>
      </c>
      <c r="B51" s="27">
        <v>40305036000500500</v>
      </c>
      <c r="C51" s="14">
        <v>340</v>
      </c>
      <c r="D51" s="23"/>
      <c r="E51" s="14"/>
      <c r="F51" s="91"/>
    </row>
    <row r="52" spans="1:6" ht="17.25" customHeight="1" thickBot="1">
      <c r="A52" s="35" t="s">
        <v>82</v>
      </c>
      <c r="B52" s="39">
        <v>40305036000500500</v>
      </c>
      <c r="C52" s="13">
        <v>310</v>
      </c>
      <c r="D52" s="14"/>
      <c r="E52" s="46"/>
      <c r="F52" s="91"/>
    </row>
    <row r="53" spans="1:6" ht="15.75" customHeight="1" thickBot="1">
      <c r="A53" s="36" t="s">
        <v>80</v>
      </c>
      <c r="B53" s="38">
        <v>40305036000500500</v>
      </c>
      <c r="C53" s="48">
        <v>226</v>
      </c>
      <c r="D53" s="14">
        <v>25000</v>
      </c>
      <c r="E53" s="80"/>
      <c r="F53" s="91"/>
    </row>
    <row r="54" spans="1:6" ht="17.25" customHeight="1" thickBot="1">
      <c r="A54" s="18" t="s">
        <v>141</v>
      </c>
      <c r="B54" s="27">
        <v>40305035223010500</v>
      </c>
      <c r="C54" s="51">
        <v>226</v>
      </c>
      <c r="D54" s="23">
        <v>142000</v>
      </c>
      <c r="E54" s="14"/>
      <c r="F54" s="91"/>
    </row>
    <row r="55" spans="1:6" ht="18.75" customHeight="1" thickBot="1">
      <c r="A55" s="18" t="s">
        <v>140</v>
      </c>
      <c r="B55" s="17" t="s">
        <v>96</v>
      </c>
      <c r="C55" s="49">
        <v>226</v>
      </c>
      <c r="D55" s="47">
        <v>20000</v>
      </c>
      <c r="E55" s="47"/>
      <c r="F55" s="91"/>
    </row>
    <row r="56" spans="1:6" s="60" customFormat="1" ht="19.5" customHeight="1" thickBot="1">
      <c r="A56" s="32" t="s">
        <v>97</v>
      </c>
      <c r="B56" s="64"/>
      <c r="C56" s="32">
        <v>0</v>
      </c>
      <c r="D56" s="58">
        <f>SUM(D57:D67)</f>
        <v>804000</v>
      </c>
      <c r="E56" s="58">
        <f>SUM(E57:E67)</f>
        <v>160494.95</v>
      </c>
      <c r="F56" s="91">
        <f t="shared" si="0"/>
        <v>0.19962058457711443</v>
      </c>
    </row>
    <row r="57" spans="1:6" ht="17.25" customHeight="1" thickBot="1">
      <c r="A57" s="6" t="s">
        <v>99</v>
      </c>
      <c r="B57" s="6" t="s">
        <v>98</v>
      </c>
      <c r="C57" s="12">
        <v>211</v>
      </c>
      <c r="D57" s="19">
        <v>446000</v>
      </c>
      <c r="E57" s="19">
        <v>91221.76</v>
      </c>
      <c r="F57" s="91">
        <f t="shared" si="0"/>
        <v>0.20453309417040358</v>
      </c>
    </row>
    <row r="58" spans="1:6" ht="15" customHeight="1" thickBot="1">
      <c r="A58" s="4" t="s">
        <v>100</v>
      </c>
      <c r="B58" s="4" t="s">
        <v>101</v>
      </c>
      <c r="C58" s="24">
        <v>212</v>
      </c>
      <c r="D58" s="19">
        <v>2000</v>
      </c>
      <c r="E58" s="24"/>
      <c r="F58" s="91"/>
    </row>
    <row r="59" spans="1:6" ht="16.5" customHeight="1" thickBot="1">
      <c r="A59" s="17" t="s">
        <v>71</v>
      </c>
      <c r="B59" s="18" t="s">
        <v>98</v>
      </c>
      <c r="C59" s="14">
        <v>213</v>
      </c>
      <c r="D59" s="19">
        <v>153000</v>
      </c>
      <c r="E59" s="14">
        <v>11228.96</v>
      </c>
      <c r="F59" s="91">
        <f t="shared" si="0"/>
        <v>0.0733918954248366</v>
      </c>
    </row>
    <row r="60" spans="1:6" ht="16.5" customHeight="1" thickBot="1">
      <c r="A60" s="6" t="s">
        <v>102</v>
      </c>
      <c r="B60" s="6" t="s">
        <v>98</v>
      </c>
      <c r="C60" s="6">
        <v>221</v>
      </c>
      <c r="D60" s="19">
        <v>5000</v>
      </c>
      <c r="E60" s="7">
        <v>1460.36</v>
      </c>
      <c r="F60" s="91">
        <f t="shared" si="0"/>
        <v>0.292072</v>
      </c>
    </row>
    <row r="61" spans="1:6" ht="14.25" customHeight="1" thickBot="1">
      <c r="A61" s="6" t="s">
        <v>103</v>
      </c>
      <c r="B61" s="6" t="s">
        <v>98</v>
      </c>
      <c r="C61" s="6">
        <v>222</v>
      </c>
      <c r="D61" s="19">
        <v>5000</v>
      </c>
      <c r="E61" s="7"/>
      <c r="F61" s="91">
        <f t="shared" si="0"/>
        <v>0</v>
      </c>
    </row>
    <row r="62" spans="1:6" ht="17.25" customHeight="1" thickBot="1">
      <c r="A62" s="6" t="s">
        <v>78</v>
      </c>
      <c r="B62" s="6" t="s">
        <v>98</v>
      </c>
      <c r="C62" s="6">
        <v>223</v>
      </c>
      <c r="D62" s="19">
        <v>102000</v>
      </c>
      <c r="E62" s="19">
        <v>56464.69</v>
      </c>
      <c r="F62" s="91">
        <f t="shared" si="0"/>
        <v>0.5535753921568628</v>
      </c>
    </row>
    <row r="63" spans="1:6" ht="16.5" customHeight="1" thickBot="1">
      <c r="A63" s="6" t="s">
        <v>104</v>
      </c>
      <c r="B63" s="6" t="s">
        <v>98</v>
      </c>
      <c r="C63" s="12">
        <v>225</v>
      </c>
      <c r="D63" s="19">
        <v>18000</v>
      </c>
      <c r="E63" s="19"/>
      <c r="F63" s="91">
        <f t="shared" si="0"/>
        <v>0</v>
      </c>
    </row>
    <row r="64" spans="1:6" ht="18" customHeight="1" thickBot="1">
      <c r="A64" s="6" t="s">
        <v>80</v>
      </c>
      <c r="B64" s="35" t="s">
        <v>98</v>
      </c>
      <c r="C64" s="6">
        <v>226</v>
      </c>
      <c r="D64" s="19">
        <v>8000</v>
      </c>
      <c r="E64" s="19"/>
      <c r="F64" s="91">
        <f t="shared" si="0"/>
        <v>0</v>
      </c>
    </row>
    <row r="65" spans="1:6" ht="15.75" customHeight="1" thickBot="1">
      <c r="A65" s="9" t="s">
        <v>81</v>
      </c>
      <c r="B65" s="6" t="s">
        <v>98</v>
      </c>
      <c r="C65" s="6">
        <v>290</v>
      </c>
      <c r="D65" s="19">
        <v>20000</v>
      </c>
      <c r="E65" s="7">
        <v>119.18</v>
      </c>
      <c r="F65" s="91">
        <f t="shared" si="0"/>
        <v>0.005959000000000001</v>
      </c>
    </row>
    <row r="66" spans="1:6" ht="20.25" customHeight="1" thickBot="1">
      <c r="A66" s="17" t="s">
        <v>82</v>
      </c>
      <c r="B66" s="16" t="s">
        <v>98</v>
      </c>
      <c r="C66" s="9">
        <v>310</v>
      </c>
      <c r="D66" s="19">
        <v>15000</v>
      </c>
      <c r="E66" s="29"/>
      <c r="F66" s="91"/>
    </row>
    <row r="67" spans="1:6" ht="21" customHeight="1" thickBot="1">
      <c r="A67" s="17" t="s">
        <v>105</v>
      </c>
      <c r="B67" s="17" t="s">
        <v>98</v>
      </c>
      <c r="C67" s="17">
        <v>340</v>
      </c>
      <c r="D67" s="19">
        <v>30000</v>
      </c>
      <c r="E67" s="14"/>
      <c r="F67" s="91">
        <f t="shared" si="0"/>
        <v>0</v>
      </c>
    </row>
    <row r="68" spans="1:6" s="60" customFormat="1" ht="19.5" customHeight="1" thickBot="1">
      <c r="A68" s="32" t="s">
        <v>106</v>
      </c>
      <c r="B68" s="32"/>
      <c r="C68" s="32">
        <v>0</v>
      </c>
      <c r="D68" s="55">
        <f>SUM(D69)</f>
        <v>21190</v>
      </c>
      <c r="E68" s="55">
        <f>SUM(E69)</f>
        <v>4890.97</v>
      </c>
      <c r="F68" s="91">
        <f t="shared" si="0"/>
        <v>0.23081500707881078</v>
      </c>
    </row>
    <row r="69" spans="1:6" ht="18" customHeight="1" thickBot="1">
      <c r="A69" s="32" t="s">
        <v>107</v>
      </c>
      <c r="B69" s="9" t="s">
        <v>108</v>
      </c>
      <c r="C69" s="6">
        <v>263</v>
      </c>
      <c r="D69" s="19">
        <f>SUM(D70)</f>
        <v>21190</v>
      </c>
      <c r="E69" s="19">
        <f>SUM(E70)</f>
        <v>4890.97</v>
      </c>
      <c r="F69" s="91">
        <f t="shared" si="0"/>
        <v>0.23081500707881078</v>
      </c>
    </row>
    <row r="70" spans="1:6" s="61" customFormat="1" ht="31.5" customHeight="1" thickBot="1">
      <c r="A70" s="6" t="s">
        <v>109</v>
      </c>
      <c r="B70" s="17" t="s">
        <v>110</v>
      </c>
      <c r="C70" s="10">
        <v>263</v>
      </c>
      <c r="D70" s="23">
        <v>21190</v>
      </c>
      <c r="E70" s="23">
        <v>4890.97</v>
      </c>
      <c r="F70" s="91">
        <f t="shared" si="0"/>
        <v>0.23081500707881078</v>
      </c>
    </row>
    <row r="71" spans="1:6" s="60" customFormat="1" ht="21.75" customHeight="1" thickBot="1">
      <c r="A71" s="50" t="s">
        <v>111</v>
      </c>
      <c r="B71" s="58"/>
      <c r="C71" s="69"/>
      <c r="D71" s="98">
        <f>SUM(D11+D15+D27+D34+D44+D45+D56+D70)</f>
        <v>3782938</v>
      </c>
      <c r="E71" s="95">
        <f>SUM(E11+E15+E27+E34+E44+E45+E56+E70)</f>
        <v>1080241.47</v>
      </c>
      <c r="F71" s="91">
        <f t="shared" si="0"/>
        <v>0.2855562184735779</v>
      </c>
    </row>
    <row r="72" spans="1:6" ht="15" customHeight="1">
      <c r="A72" s="110" t="s">
        <v>112</v>
      </c>
      <c r="B72" s="119"/>
      <c r="C72" s="121"/>
      <c r="D72" s="130">
        <f>SUM(Доходы!D40-Расходы!D71)</f>
        <v>-44200</v>
      </c>
      <c r="E72" s="122">
        <f>SUM(Доходы!E40-Расходы!E71)</f>
        <v>318833.04000000004</v>
      </c>
      <c r="F72" s="125"/>
    </row>
    <row r="73" spans="1:6" ht="5.25" customHeight="1" thickBot="1">
      <c r="A73" s="111"/>
      <c r="B73" s="120"/>
      <c r="C73" s="120"/>
      <c r="D73" s="131"/>
      <c r="E73" s="123"/>
      <c r="F73" s="126"/>
    </row>
    <row r="74" ht="18.75">
      <c r="A74" s="40" t="s">
        <v>113</v>
      </c>
    </row>
  </sheetData>
  <sheetProtection/>
  <mergeCells count="16">
    <mergeCell ref="F72:F73"/>
    <mergeCell ref="F8:F10"/>
    <mergeCell ref="D72:D73"/>
    <mergeCell ref="A72:A73"/>
    <mergeCell ref="A5:C5"/>
    <mergeCell ref="D1:F1"/>
    <mergeCell ref="D4:F4"/>
    <mergeCell ref="D2:F2"/>
    <mergeCell ref="A8:A10"/>
    <mergeCell ref="D8:D10"/>
    <mergeCell ref="E8:E10"/>
    <mergeCell ref="B72:B73"/>
    <mergeCell ref="C72:C73"/>
    <mergeCell ref="B8:B10"/>
    <mergeCell ref="C8:C10"/>
    <mergeCell ref="E72:E73"/>
  </mergeCells>
  <printOptions/>
  <pageMargins left="0.7086614173228347" right="0.27" top="0.17" bottom="0.32" header="0.21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6" sqref="A16"/>
    </sheetView>
  </sheetViews>
  <sheetFormatPr defaultColWidth="9.33203125" defaultRowHeight="11.25"/>
  <cols>
    <col min="1" max="1" width="49.33203125" style="0" customWidth="1"/>
    <col min="2" max="2" width="32.66015625" style="0" customWidth="1"/>
    <col min="3" max="3" width="17.5" style="0" customWidth="1"/>
    <col min="4" max="4" width="20.16015625" style="0" customWidth="1"/>
  </cols>
  <sheetData>
    <row r="1" spans="1:2" ht="15">
      <c r="A1" s="53"/>
      <c r="B1" s="1"/>
    </row>
    <row r="2" spans="1:4" ht="15">
      <c r="A2" s="2"/>
      <c r="B2" s="1"/>
      <c r="C2" s="124" t="s">
        <v>142</v>
      </c>
      <c r="D2" s="124"/>
    </row>
    <row r="3" spans="1:4" ht="15">
      <c r="A3" s="2"/>
      <c r="B3" s="1"/>
      <c r="C3" s="124" t="s">
        <v>146</v>
      </c>
      <c r="D3" s="124"/>
    </row>
    <row r="4" spans="1:4" ht="15">
      <c r="A4" s="2"/>
      <c r="B4" s="1"/>
      <c r="C4" s="124" t="s">
        <v>151</v>
      </c>
      <c r="D4" s="124"/>
    </row>
    <row r="5" spans="1:4" ht="18.75">
      <c r="A5" s="81"/>
      <c r="C5" s="124" t="s">
        <v>152</v>
      </c>
      <c r="D5" s="124"/>
    </row>
    <row r="6" ht="18.75">
      <c r="A6" s="81"/>
    </row>
    <row r="7" spans="1:2" ht="18.75">
      <c r="A7" s="113" t="s">
        <v>120</v>
      </c>
      <c r="B7" s="113"/>
    </row>
    <row r="8" spans="1:2" ht="18.75">
      <c r="A8" s="113" t="s">
        <v>121</v>
      </c>
      <c r="B8" s="113"/>
    </row>
    <row r="9" spans="1:2" ht="18.75">
      <c r="A9" s="54"/>
      <c r="B9" s="54"/>
    </row>
    <row r="10" spans="1:4" ht="19.5" thickBot="1">
      <c r="A10" s="54"/>
      <c r="D10" s="2" t="s">
        <v>130</v>
      </c>
    </row>
    <row r="11" spans="1:4" ht="38.25" thickBot="1">
      <c r="A11" s="84" t="s">
        <v>1</v>
      </c>
      <c r="B11" s="84" t="s">
        <v>122</v>
      </c>
      <c r="C11" s="84" t="s">
        <v>136</v>
      </c>
      <c r="D11" s="85" t="s">
        <v>137</v>
      </c>
    </row>
    <row r="12" spans="1:4" ht="32.25" thickBot="1">
      <c r="A12" s="99" t="s">
        <v>123</v>
      </c>
      <c r="B12" s="99" t="s">
        <v>129</v>
      </c>
      <c r="C12" s="99">
        <f>SUM(C13+C14)</f>
        <v>-44200</v>
      </c>
      <c r="D12" s="101">
        <f>SUM(D13+D14)</f>
        <v>318833.04000000004</v>
      </c>
    </row>
    <row r="13" spans="1:4" ht="45" customHeight="1" thickBot="1">
      <c r="A13" s="43" t="s">
        <v>124</v>
      </c>
      <c r="B13" s="43" t="s">
        <v>125</v>
      </c>
      <c r="C13" s="102">
        <f>SUM(Доходы!D40)</f>
        <v>3738738</v>
      </c>
      <c r="D13" s="102">
        <f>SUM(Доходы!E40)</f>
        <v>1399074.51</v>
      </c>
    </row>
    <row r="14" spans="1:4" ht="32.25" thickBot="1">
      <c r="A14" s="100" t="s">
        <v>126</v>
      </c>
      <c r="B14" s="99" t="s">
        <v>127</v>
      </c>
      <c r="C14" s="104">
        <f>SUM(-Расходы!D71)</f>
        <v>-3782938</v>
      </c>
      <c r="D14" s="103">
        <f>SUM(-Расходы!E71)</f>
        <v>-1080241.47</v>
      </c>
    </row>
    <row r="15" ht="15.75">
      <c r="A15" s="82"/>
    </row>
    <row r="16" ht="18.75">
      <c r="A16" s="81" t="s">
        <v>128</v>
      </c>
    </row>
    <row r="17" ht="18.75">
      <c r="A17" s="81"/>
    </row>
  </sheetData>
  <sheetProtection/>
  <mergeCells count="6">
    <mergeCell ref="A8:B8"/>
    <mergeCell ref="C2:D2"/>
    <mergeCell ref="C3:D3"/>
    <mergeCell ref="C4:D4"/>
    <mergeCell ref="C5:D5"/>
    <mergeCell ref="A7:B7"/>
  </mergeCells>
  <printOptions/>
  <pageMargins left="0.7086614173228347" right="0.4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2012-06-18T06:43:35Z</cp:lastPrinted>
  <dcterms:created xsi:type="dcterms:W3CDTF">2011-11-14T13:51:37Z</dcterms:created>
  <dcterms:modified xsi:type="dcterms:W3CDTF">2012-06-18T06:49:46Z</dcterms:modified>
  <cp:category/>
  <cp:version/>
  <cp:contentType/>
  <cp:contentStatus/>
</cp:coreProperties>
</file>